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44" windowWidth="20100" windowHeight="9000"/>
  </bookViews>
  <sheets>
    <sheet name="Sheet1" sheetId="1" r:id="rId1"/>
    <sheet name="Sheet2" sheetId="2" r:id="rId2"/>
    <sheet name="Sheet3" sheetId="3" r:id="rId3"/>
  </sheets>
  <definedNames>
    <definedName name="cubicFeettoCubicMetres">0.02832</definedName>
    <definedName name="cubicMetresToCubicFeet">(1/0.02832)</definedName>
    <definedName name="DeltaT">Sheet1!$B$4</definedName>
    <definedName name="DeltaTinFahrenheit">(DeltaT*9/5)</definedName>
    <definedName name="Desired_Air_Temperature">Sheet1!$B$2</definedName>
    <definedName name="feetToMetres">0.3048</definedName>
    <definedName name="metresToFeet">(1/0.3048)</definedName>
    <definedName name="Outdoor_Air_Temperature">Sheet1!$B$3</definedName>
    <definedName name="RvalueSItoRvalueUS">5.678263</definedName>
    <definedName name="RvalueUStoRvalueSI">(1/5.678263)</definedName>
    <definedName name="sqFeetTosqMetres">0.0929</definedName>
    <definedName name="wattsToBTUperHr">3.41214163</definedName>
    <definedName name="wattsToKW">0.001</definedName>
    <definedName name="WattsToMJ">0.0036</definedName>
  </definedNames>
  <calcPr calcId="125725"/>
</workbook>
</file>

<file path=xl/calcChain.xml><?xml version="1.0" encoding="utf-8"?>
<calcChain xmlns="http://schemas.openxmlformats.org/spreadsheetml/2006/main">
  <c r="H10" i="1"/>
  <c r="I9"/>
  <c r="I10" s="1"/>
  <c r="G10"/>
  <c r="F10"/>
  <c r="E10"/>
  <c r="D10"/>
  <c r="C10"/>
  <c r="E11"/>
  <c r="D11"/>
  <c r="C11"/>
  <c r="G9"/>
  <c r="F9"/>
  <c r="E9"/>
  <c r="D9"/>
  <c r="C9"/>
  <c r="C3"/>
  <c r="C2"/>
  <c r="L20"/>
  <c r="K20"/>
  <c r="J20"/>
  <c r="C4" l="1"/>
  <c r="B4"/>
  <c r="H13" s="1"/>
  <c r="K13" l="1"/>
  <c r="C13"/>
  <c r="C14" l="1"/>
  <c r="K15"/>
  <c r="K14"/>
  <c r="C15"/>
  <c r="D13"/>
  <c r="G13"/>
  <c r="F13"/>
  <c r="F11"/>
  <c r="E13"/>
  <c r="G11"/>
  <c r="H11"/>
  <c r="H15" l="1"/>
  <c r="E15"/>
  <c r="F14"/>
  <c r="G15"/>
  <c r="D14"/>
  <c r="H14"/>
  <c r="G14"/>
  <c r="F15"/>
  <c r="E14"/>
  <c r="D15"/>
  <c r="L13"/>
  <c r="L15" l="1"/>
  <c r="L14"/>
</calcChain>
</file>

<file path=xl/sharedStrings.xml><?xml version="1.0" encoding="utf-8"?>
<sst xmlns="http://schemas.openxmlformats.org/spreadsheetml/2006/main" count="51" uniqueCount="51">
  <si>
    <t>Room Name</t>
  </si>
  <si>
    <t>Exposed Walls</t>
  </si>
  <si>
    <t>Windows</t>
  </si>
  <si>
    <t>Exposed Doors</t>
  </si>
  <si>
    <t>Exposed ceilings</t>
  </si>
  <si>
    <t>Exposed floor</t>
  </si>
  <si>
    <t>Room volume</t>
  </si>
  <si>
    <t>Air changes</t>
  </si>
  <si>
    <t>Infiltration Loss</t>
  </si>
  <si>
    <t>Toltal Room Load</t>
  </si>
  <si>
    <t>Desired Air temperature</t>
  </si>
  <si>
    <t>Outdoor Air temperature</t>
  </si>
  <si>
    <t>Difference</t>
  </si>
  <si>
    <t>Notes</t>
  </si>
  <si>
    <t>Do the calculaton for each room in the house.  The total heat load will be the sum of the heat load for each room.</t>
  </si>
  <si>
    <t xml:space="preserve">1.  Be careful to use the correct R value.  American R values (given in units of ft²·°F·h/Btu) can be converted to standard units (m²·K/W) by dividng by 6. </t>
  </si>
  <si>
    <t>1 watt = 1 joule / second</t>
  </si>
  <si>
    <t>1   BTU (British thermal unit) is a traditional unit of energy equal to about 1 055.05585 joules.</t>
  </si>
  <si>
    <r>
      <t>1 ft</t>
    </r>
    <r>
      <rPr>
        <vertAlign val="superscript"/>
        <sz val="8.5"/>
        <color rgb="FF000000"/>
        <rFont val="Arial"/>
        <family val="2"/>
      </rPr>
      <t>2</t>
    </r>
    <r>
      <rPr>
        <sz val="8.5"/>
        <color rgb="FF000000"/>
        <rFont val="Arial"/>
        <family val="2"/>
      </rPr>
      <t> = 0.0929 m</t>
    </r>
    <r>
      <rPr>
        <vertAlign val="superscript"/>
        <sz val="8.5"/>
        <color rgb="FF000000"/>
        <rFont val="Arial"/>
        <family val="2"/>
      </rPr>
      <t>2</t>
    </r>
    <r>
      <rPr>
        <sz val="8.5"/>
        <color rgb="FF000000"/>
        <rFont val="Arial"/>
        <family val="2"/>
      </rPr>
      <t> </t>
    </r>
  </si>
  <si>
    <t>1 watt = 3.41214163 btu / hr</t>
  </si>
  <si>
    <t>Room Heat Loss Calculation</t>
  </si>
  <si>
    <r>
      <t>1 Btu/hr = 2.931x10</t>
    </r>
    <r>
      <rPr>
        <vertAlign val="superscript"/>
        <sz val="8.5"/>
        <color rgb="FF000000"/>
        <rFont val="Arial"/>
        <family val="2"/>
      </rPr>
      <t>-4</t>
    </r>
    <r>
      <rPr>
        <sz val="8.5"/>
        <color rgb="FF000000"/>
        <rFont val="Arial"/>
        <family val="2"/>
      </rPr>
      <t> kW</t>
    </r>
  </si>
  <si>
    <t>1 kWhr = 3600 kilojoules = 3412.3 BTU</t>
  </si>
  <si>
    <r>
      <t>1 ft</t>
    </r>
    <r>
      <rPr>
        <vertAlign val="superscript"/>
        <sz val="8.5"/>
        <color rgb="FF000000"/>
        <rFont val="Arial"/>
        <family val="2"/>
      </rPr>
      <t>3</t>
    </r>
    <r>
      <rPr>
        <sz val="8.5"/>
        <color rgb="FF000000"/>
        <rFont val="Arial"/>
        <family val="2"/>
      </rPr>
      <t> = 0.02832 m</t>
    </r>
    <r>
      <rPr>
        <vertAlign val="superscript"/>
        <sz val="8.5"/>
        <color rgb="FF000000"/>
        <rFont val="Arial"/>
        <family val="2"/>
      </rPr>
      <t>3</t>
    </r>
  </si>
  <si>
    <t>Suggested Air Change Rates</t>
  </si>
  <si>
    <t>Best</t>
  </si>
  <si>
    <t>Average</t>
  </si>
  <si>
    <t>Poor</t>
  </si>
  <si>
    <t>Room &lt; 80m²</t>
  </si>
  <si>
    <t>80m²-140m²</t>
  </si>
  <si>
    <t>140m²-195m²</t>
  </si>
  <si>
    <t>&gt;195m²</t>
  </si>
  <si>
    <t>Living/Dining</t>
  </si>
  <si>
    <t>3.  "Exposed wall" does not include the area of the windows or doors</t>
  </si>
  <si>
    <t xml:space="preserve">2.  Formulas for heat loss due to air change, and thru slab edge, as per "Modern Hydronic Heating" </t>
  </si>
  <si>
    <t>Most houses in Australia rate "poor" or worse - they are as leaky as a sieve, since most builders do not even know what infitration loss even means</t>
  </si>
  <si>
    <t>This spreadsheet basically assumes you house has no thermal mass. So if you have for example, internal brick walls, they will store heat during the day and release it at night.  There are many other things the worksheet ignores so it should just be used as a rough guide only.</t>
  </si>
  <si>
    <t>Some handly unit conversions:</t>
  </si>
  <si>
    <r>
      <rPr>
        <b/>
        <sz val="11"/>
        <color theme="1"/>
        <rFont val="Calibri"/>
        <family val="2"/>
        <scheme val="minor"/>
      </rPr>
      <t>Disclaimer:</t>
    </r>
    <r>
      <rPr>
        <sz val="11"/>
        <color theme="1"/>
        <rFont val="Calibri"/>
        <family val="2"/>
        <scheme val="minor"/>
      </rPr>
      <t xml:space="preserve"> Every effort has been made to ensure the accuracy of this worksheet, however it should be taken as a guide only.</t>
    </r>
  </si>
  <si>
    <r>
      <rPr>
        <b/>
        <sz val="11"/>
        <color theme="1"/>
        <rFont val="Calibri"/>
        <family val="2"/>
        <scheme val="minor"/>
      </rPr>
      <t>Acknowledgement:</t>
    </r>
    <r>
      <rPr>
        <sz val="11"/>
        <color theme="1"/>
        <rFont val="Calibri"/>
        <family val="2"/>
        <scheme val="minor"/>
      </rPr>
      <t xml:space="preserve">  "Modern Hydronic Heating" Third Edition - John Siegenthaler</t>
    </r>
  </si>
  <si>
    <t>Exposed slab edge</t>
  </si>
  <si>
    <t>Q=(A/R)deltaT, Q = flow rate A = area R = R value</t>
  </si>
  <si>
    <t>Width</t>
  </si>
  <si>
    <t>Length</t>
  </si>
  <si>
    <t>R-value</t>
  </si>
  <si>
    <t>Area</t>
  </si>
  <si>
    <t>Heat Load</t>
  </si>
  <si>
    <t>Slabs with 50mm insulation under</t>
  </si>
  <si>
    <t>eg timber floors</t>
  </si>
  <si>
    <t xml:space="preserve">Data entry fields are marked in yellow.   If the floor is timber, use the column for exposed floor and set the values to zero in the next column. </t>
  </si>
  <si>
    <t>For a slab, 50mm insulation under the slab is assumed. Losses will be much higher otherwise.  The R-Value you specify is the edge insulation only.</t>
  </si>
</sst>
</file>

<file path=xl/styles.xml><?xml version="1.0" encoding="utf-8"?>
<styleSheet xmlns="http://schemas.openxmlformats.org/spreadsheetml/2006/main">
  <numFmts count="14">
    <numFmt numFmtId="164" formatCode="0.00&quot; (R)&quot;"/>
    <numFmt numFmtId="165" formatCode="0.00&quot; m&quot;"/>
    <numFmt numFmtId="166" formatCode="0.0&quot; /hr&quot;"/>
    <numFmt numFmtId="167" formatCode="0.00&quot; m3&quot;"/>
    <numFmt numFmtId="168" formatCode="0.00&quot; m²&quot;"/>
    <numFmt numFmtId="169" formatCode="0.00&quot; m³&quot;"/>
    <numFmt numFmtId="170" formatCode="0&quot; BTU/hr&quot;"/>
    <numFmt numFmtId="171" formatCode="0.00&quot; ft²&quot;"/>
    <numFmt numFmtId="172" formatCode="0.00&quot; R(US)&quot;"/>
    <numFmt numFmtId="173" formatCode="0.00&quot; W&quot;"/>
    <numFmt numFmtId="174" formatCode="0&quot;⁰C&quot;"/>
    <numFmt numFmtId="175" formatCode="0&quot;⁰F&quot;"/>
    <numFmt numFmtId="176" formatCode="0.00&quot; MJ&quot;"/>
    <numFmt numFmtId="177" formatCode="0.00&quot; ft3&quot;"/>
  </numFmts>
  <fonts count="8">
    <font>
      <sz val="11"/>
      <color theme="1"/>
      <name val="Calibri"/>
      <family val="2"/>
      <scheme val="minor"/>
    </font>
    <font>
      <sz val="8"/>
      <color rgb="FF000000"/>
      <name val="Arial"/>
      <family val="2"/>
    </font>
    <font>
      <b/>
      <sz val="11"/>
      <color theme="1"/>
      <name val="Calibri"/>
      <family val="2"/>
      <scheme val="minor"/>
    </font>
    <font>
      <sz val="8.5"/>
      <color rgb="FF000000"/>
      <name val="Arial"/>
      <family val="2"/>
    </font>
    <font>
      <vertAlign val="superscript"/>
      <sz val="8.5"/>
      <color rgb="FF000000"/>
      <name val="Arial"/>
      <family val="2"/>
    </font>
    <font>
      <sz val="18"/>
      <color theme="1"/>
      <name val="Calibri"/>
      <family val="2"/>
      <scheme val="minor"/>
    </font>
    <font>
      <sz val="8.5"/>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2" fillId="0" borderId="0" xfId="0" applyFont="1" applyAlignment="1">
      <alignment wrapText="1"/>
    </xf>
    <xf numFmtId="0" fontId="2" fillId="0" borderId="0" xfId="0" applyFont="1"/>
    <xf numFmtId="167" fontId="0" fillId="0" borderId="0" xfId="0" applyNumberFormat="1"/>
    <xf numFmtId="0" fontId="0" fillId="0" borderId="0" xfId="0" applyAlignment="1">
      <alignment wrapText="1"/>
    </xf>
    <xf numFmtId="170" fontId="0" fillId="0" borderId="0" xfId="0" applyNumberFormat="1"/>
    <xf numFmtId="168" fontId="2" fillId="0" borderId="0" xfId="0" applyNumberFormat="1" applyFont="1"/>
    <xf numFmtId="173" fontId="2" fillId="0" borderId="0" xfId="0" applyNumberFormat="1" applyFont="1"/>
    <xf numFmtId="174" fontId="0" fillId="0" borderId="0" xfId="0" applyNumberFormat="1"/>
    <xf numFmtId="175" fontId="0" fillId="0" borderId="0" xfId="0" applyNumberFormat="1"/>
    <xf numFmtId="0" fontId="5" fillId="0" borderId="0" xfId="0" applyFont="1"/>
    <xf numFmtId="0" fontId="0" fillId="0" borderId="0" xfId="0" applyFont="1"/>
    <xf numFmtId="0" fontId="0" fillId="2" borderId="0" xfId="0" applyFill="1"/>
    <xf numFmtId="172" fontId="0" fillId="2" borderId="0" xfId="0" applyNumberFormat="1" applyFill="1"/>
    <xf numFmtId="166" fontId="0" fillId="2" borderId="0" xfId="0" applyNumberFormat="1" applyFill="1"/>
    <xf numFmtId="0" fontId="2" fillId="2" borderId="0" xfId="0" applyFont="1" applyFill="1"/>
    <xf numFmtId="170" fontId="0" fillId="2" borderId="0" xfId="0" applyNumberFormat="1" applyFill="1"/>
    <xf numFmtId="171" fontId="7" fillId="0" borderId="0" xfId="0" applyNumberFormat="1" applyFont="1"/>
    <xf numFmtId="0" fontId="7" fillId="0" borderId="0" xfId="0" applyFont="1"/>
    <xf numFmtId="172" fontId="7" fillId="0" borderId="0" xfId="0" applyNumberFormat="1" applyFont="1"/>
    <xf numFmtId="176" fontId="2" fillId="2" borderId="0" xfId="0" applyNumberFormat="1" applyFont="1" applyFill="1"/>
    <xf numFmtId="0" fontId="0" fillId="0" borderId="0" xfId="0" applyAlignment="1">
      <alignment wrapText="1"/>
    </xf>
    <xf numFmtId="0" fontId="2" fillId="0" borderId="0" xfId="0" applyFont="1" applyAlignment="1">
      <alignment wrapText="1"/>
    </xf>
    <xf numFmtId="174" fontId="0" fillId="3" borderId="0" xfId="0" applyNumberFormat="1" applyFill="1"/>
    <xf numFmtId="165" fontId="7" fillId="0" borderId="0" xfId="0" applyNumberFormat="1" applyFont="1"/>
    <xf numFmtId="164" fontId="2" fillId="3" borderId="0" xfId="0" applyNumberFormat="1" applyFont="1" applyFill="1"/>
    <xf numFmtId="165" fontId="7" fillId="3" borderId="0" xfId="0" applyNumberFormat="1" applyFont="1" applyFill="1"/>
    <xf numFmtId="166" fontId="2" fillId="3" borderId="0" xfId="0" applyNumberFormat="1" applyFont="1" applyFill="1"/>
    <xf numFmtId="169" fontId="2" fillId="3" borderId="0" xfId="0" applyNumberFormat="1" applyFont="1" applyFill="1"/>
    <xf numFmtId="177" fontId="7" fillId="0" borderId="0" xfId="0" applyNumberFormat="1" applyFont="1"/>
    <xf numFmtId="165" fontId="7" fillId="4" borderId="0" xfId="0" applyNumberFormat="1" applyFont="1" applyFill="1"/>
    <xf numFmtId="176" fontId="0" fillId="0" borderId="0" xfId="0" applyNumberFormat="1" applyFont="1"/>
    <xf numFmtId="0" fontId="0" fillId="0" borderId="0" xfId="0" applyAlignment="1">
      <alignment wrapText="1"/>
    </xf>
    <xf numFmtId="0" fontId="3" fillId="0" borderId="0" xfId="0" applyFont="1" applyAlignment="1">
      <alignment wrapText="1"/>
    </xf>
    <xf numFmtId="0" fontId="6" fillId="0" borderId="0" xfId="0" applyFont="1" applyAlignment="1">
      <alignment wrapText="1"/>
    </xf>
    <xf numFmtId="0" fontId="2" fillId="0" borderId="0" xfId="0" applyFont="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320040</xdr:colOff>
      <xdr:row>5</xdr:row>
      <xdr:rowOff>91440</xdr:rowOff>
    </xdr:from>
    <xdr:to>
      <xdr:col>11</xdr:col>
      <xdr:colOff>365759</xdr:colOff>
      <xdr:row>11</xdr:row>
      <xdr:rowOff>99060</xdr:rowOff>
    </xdr:to>
    <xdr:sp macro="" textlink="">
      <xdr:nvSpPr>
        <xdr:cNvPr id="4" name="Down Arrow 3"/>
        <xdr:cNvSpPr/>
      </xdr:nvSpPr>
      <xdr:spPr>
        <a:xfrm>
          <a:off x="9806940" y="1318260"/>
          <a:ext cx="45719" cy="5562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3"/>
  <sheetViews>
    <sheetView tabSelected="1" workbookViewId="0">
      <selection activeCell="D25" sqref="D25"/>
    </sheetView>
  </sheetViews>
  <sheetFormatPr defaultRowHeight="14.4"/>
  <cols>
    <col min="1" max="1" width="21.5546875" bestFit="1" customWidth="1"/>
    <col min="2" max="2" width="11.6640625" customWidth="1"/>
    <col min="3" max="3" width="13" bestFit="1" customWidth="1"/>
    <col min="4" max="4" width="11.21875" bestFit="1" customWidth="1"/>
    <col min="5" max="5" width="11.88671875" bestFit="1" customWidth="1"/>
    <col min="6" max="6" width="12.44140625" customWidth="1"/>
    <col min="7" max="7" width="12.5546875" customWidth="1"/>
    <col min="8" max="8" width="14.88671875" bestFit="1" customWidth="1"/>
    <col min="9" max="9" width="10" bestFit="1" customWidth="1"/>
    <col min="11" max="11" width="11.5546875" customWidth="1"/>
    <col min="12" max="12" width="11.33203125" bestFit="1" customWidth="1"/>
  </cols>
  <sheetData>
    <row r="1" spans="1:14" ht="23.4">
      <c r="A1" s="12" t="s">
        <v>20</v>
      </c>
    </row>
    <row r="2" spans="1:14">
      <c r="A2" s="13" t="s">
        <v>10</v>
      </c>
      <c r="B2" s="25">
        <v>21.2</v>
      </c>
      <c r="C2" s="11">
        <f>Desired_Air_Temperature*9/5+32</f>
        <v>70.16</v>
      </c>
    </row>
    <row r="3" spans="1:14">
      <c r="A3" s="13" t="s">
        <v>11</v>
      </c>
      <c r="B3" s="25">
        <v>-20.5</v>
      </c>
      <c r="C3" s="11">
        <f>Outdoor_Air_Temperature*9/5+32</f>
        <v>-4.8999999999999986</v>
      </c>
    </row>
    <row r="4" spans="1:14" ht="28.8">
      <c r="A4" s="13" t="s">
        <v>12</v>
      </c>
      <c r="B4" s="10">
        <f>Desired_Air_Temperature-Outdoor_Air_Temperature</f>
        <v>41.7</v>
      </c>
      <c r="C4" s="11">
        <f>C2-C3</f>
        <v>75.06</v>
      </c>
      <c r="G4" s="23" t="s">
        <v>48</v>
      </c>
      <c r="H4" s="23" t="s">
        <v>47</v>
      </c>
    </row>
    <row r="5" spans="1:14" ht="30" customHeight="1">
      <c r="A5" s="3" t="s">
        <v>0</v>
      </c>
      <c r="B5" s="3"/>
      <c r="C5" s="3" t="s">
        <v>1</v>
      </c>
      <c r="D5" s="3" t="s">
        <v>2</v>
      </c>
      <c r="E5" s="3" t="s">
        <v>3</v>
      </c>
      <c r="F5" s="3" t="s">
        <v>4</v>
      </c>
      <c r="G5" s="3" t="s">
        <v>5</v>
      </c>
      <c r="H5" s="24" t="s">
        <v>40</v>
      </c>
      <c r="I5" s="3" t="s">
        <v>6</v>
      </c>
      <c r="J5" s="3" t="s">
        <v>7</v>
      </c>
      <c r="K5" s="3" t="s">
        <v>8</v>
      </c>
      <c r="L5" s="3" t="s">
        <v>9</v>
      </c>
      <c r="M5" s="1"/>
    </row>
    <row r="6" spans="1:14">
      <c r="C6" s="19"/>
      <c r="D6" s="19"/>
      <c r="E6" s="19"/>
      <c r="F6" s="19"/>
      <c r="G6" s="19"/>
      <c r="H6" s="19"/>
      <c r="I6" s="26">
        <v>2.4</v>
      </c>
      <c r="J6" s="20"/>
      <c r="K6" s="14"/>
    </row>
    <row r="7" spans="1:14">
      <c r="A7" t="s">
        <v>32</v>
      </c>
      <c r="B7" t="s">
        <v>42</v>
      </c>
      <c r="C7" s="28">
        <v>4</v>
      </c>
      <c r="D7" s="28">
        <v>2</v>
      </c>
      <c r="E7" s="28">
        <v>0</v>
      </c>
      <c r="F7" s="28">
        <v>4</v>
      </c>
      <c r="G7" s="28">
        <v>0</v>
      </c>
      <c r="H7" s="32"/>
      <c r="I7" s="26">
        <v>4.5</v>
      </c>
      <c r="J7" s="20"/>
      <c r="K7" s="14"/>
    </row>
    <row r="8" spans="1:14">
      <c r="B8" t="s">
        <v>43</v>
      </c>
      <c r="C8" s="28">
        <v>5.1459999999999999</v>
      </c>
      <c r="D8" s="28">
        <v>2.23</v>
      </c>
      <c r="E8" s="28">
        <v>0</v>
      </c>
      <c r="F8" s="28">
        <v>5.61</v>
      </c>
      <c r="G8" s="28">
        <v>0</v>
      </c>
      <c r="H8" s="28">
        <v>10.27</v>
      </c>
      <c r="I8" s="26">
        <v>5</v>
      </c>
      <c r="J8" s="20"/>
      <c r="K8" s="14"/>
    </row>
    <row r="9" spans="1:14">
      <c r="B9" t="s">
        <v>45</v>
      </c>
      <c r="C9" s="8">
        <f>C7*C8</f>
        <v>20.584</v>
      </c>
      <c r="D9" s="8">
        <f>D7*D8</f>
        <v>4.46</v>
      </c>
      <c r="E9" s="8">
        <f>E7*E8</f>
        <v>0</v>
      </c>
      <c r="F9" s="8">
        <f>F7*F8</f>
        <v>22.44</v>
      </c>
      <c r="G9" s="8">
        <f>G7*G8</f>
        <v>0</v>
      </c>
      <c r="H9" s="8"/>
      <c r="I9" s="30">
        <f>I8*I7*I6</f>
        <v>54</v>
      </c>
      <c r="J9" s="29">
        <v>0.5</v>
      </c>
      <c r="K9" s="14"/>
    </row>
    <row r="10" spans="1:14">
      <c r="C10" s="19">
        <f>C9/sqFeetTosqMetres</f>
        <v>221.57158234660926</v>
      </c>
      <c r="D10" s="19">
        <f>D9/sqFeetTosqMetres</f>
        <v>48.008611410118405</v>
      </c>
      <c r="E10" s="19">
        <f>E9/sqFeetTosqMetres</f>
        <v>0</v>
      </c>
      <c r="F10" s="19">
        <f>F9/sqFeetTosqMetres</f>
        <v>241.55005382131327</v>
      </c>
      <c r="G10" s="19">
        <f>G9/sqFeetTosqMetres</f>
        <v>0</v>
      </c>
      <c r="H10" s="19">
        <f>H8*metresToFeet</f>
        <v>33.694225721784775</v>
      </c>
      <c r="I10" s="31">
        <f>I9/cubicFeettoCubicMetres</f>
        <v>1906.7796610169491</v>
      </c>
      <c r="J10" s="20"/>
      <c r="K10" s="14"/>
    </row>
    <row r="11" spans="1:14">
      <c r="C11" s="21">
        <f>C12/RvalueUStoRvalueSI</f>
        <v>18.284006860000002</v>
      </c>
      <c r="D11" s="21">
        <f>D12/RvalueUStoRvalueSI</f>
        <v>3.0094793900000005</v>
      </c>
      <c r="E11" s="21">
        <f>E12/RvalueUStoRvalueSI</f>
        <v>4.9968714400000005</v>
      </c>
      <c r="F11" s="21">
        <f t="shared" ref="F11:H11" si="0">F12/RvalueUStoRvalueSI</f>
        <v>40.713145710000006</v>
      </c>
      <c r="G11" s="21">
        <f t="shared" si="0"/>
        <v>1.0220873400000001</v>
      </c>
      <c r="H11" s="21">
        <f t="shared" si="0"/>
        <v>11.015830220000002</v>
      </c>
      <c r="I11" s="15"/>
      <c r="J11" s="16"/>
      <c r="K11" s="14"/>
    </row>
    <row r="12" spans="1:14">
      <c r="B12" t="s">
        <v>44</v>
      </c>
      <c r="C12" s="27">
        <v>3.22</v>
      </c>
      <c r="D12" s="27">
        <v>0.53</v>
      </c>
      <c r="E12" s="27">
        <v>0.88</v>
      </c>
      <c r="F12" s="27">
        <v>7.17</v>
      </c>
      <c r="G12" s="27">
        <v>0.18</v>
      </c>
      <c r="H12" s="27">
        <v>1.94</v>
      </c>
      <c r="I12" s="17"/>
      <c r="J12" s="17"/>
      <c r="K12" s="14"/>
    </row>
    <row r="13" spans="1:14">
      <c r="B13" s="4" t="s">
        <v>46</v>
      </c>
      <c r="C13" s="9">
        <f>C9/C12*DeltaT</f>
        <v>266.56919254658385</v>
      </c>
      <c r="D13" s="9">
        <f>D9/D12*DeltaT</f>
        <v>350.90943396226413</v>
      </c>
      <c r="E13" s="9">
        <f>E9/E12*DeltaT</f>
        <v>0</v>
      </c>
      <c r="F13" s="9">
        <f>F9/F12*DeltaT</f>
        <v>130.50878661087867</v>
      </c>
      <c r="G13" s="9">
        <f>G9/G12*DeltaT</f>
        <v>0</v>
      </c>
      <c r="H13" s="9">
        <f>(H8*metresToFeet)*DeltaTinFahrenheit/(1.21+0.214*H12*RvalueSItoRvalueUS+0.0103*H12*RvalueSItoRvalueUS*H12*RvalueSItoRvalueUS)    /  wattsToBTUperHr</f>
        <v>153.86340463745245</v>
      </c>
      <c r="I13" s="17"/>
      <c r="J13" s="17"/>
      <c r="K13" s="9">
        <f>0.018*J9*I9*cubicMetresToCubicFeet*DeltaTinFahrenheit/wattsToBTUperHr</f>
        <v>377.50658439209923</v>
      </c>
      <c r="L13" s="9">
        <f>SUM(C13:K13)</f>
        <v>1279.3574021492784</v>
      </c>
      <c r="N13" t="s">
        <v>41</v>
      </c>
    </row>
    <row r="14" spans="1:14">
      <c r="C14" s="33">
        <f t="shared" ref="C14:H14" si="1">C13*WattsToMJ</f>
        <v>0.95964909316770186</v>
      </c>
      <c r="D14" s="33">
        <f t="shared" si="1"/>
        <v>1.2632739622641509</v>
      </c>
      <c r="E14" s="33">
        <f t="shared" si="1"/>
        <v>0</v>
      </c>
      <c r="F14" s="33">
        <f t="shared" si="1"/>
        <v>0.46983163179916321</v>
      </c>
      <c r="G14" s="33">
        <f t="shared" si="1"/>
        <v>0</v>
      </c>
      <c r="H14" s="33">
        <f t="shared" si="1"/>
        <v>0.55390825669482879</v>
      </c>
      <c r="I14" s="22"/>
      <c r="J14" s="22"/>
      <c r="K14" s="33">
        <f>K13*WattsToMJ</f>
        <v>1.3590237038115571</v>
      </c>
      <c r="L14" s="33">
        <f>L13*WattsToMJ</f>
        <v>4.6056866477374019</v>
      </c>
    </row>
    <row r="15" spans="1:14">
      <c r="C15" s="7">
        <f t="shared" ref="C15:H15" si="2">C13*wattsToBTUperHr</f>
        <v>909.57183916368444</v>
      </c>
      <c r="D15" s="7">
        <f t="shared" si="2"/>
        <v>1197.3526879823771</v>
      </c>
      <c r="E15" s="7">
        <f t="shared" si="2"/>
        <v>0</v>
      </c>
      <c r="F15" s="7">
        <f t="shared" si="2"/>
        <v>445.31446387576568</v>
      </c>
      <c r="G15" s="7">
        <f t="shared" si="2"/>
        <v>0</v>
      </c>
      <c r="H15" s="7">
        <f t="shared" si="2"/>
        <v>525.00372829698654</v>
      </c>
      <c r="I15" s="18"/>
      <c r="J15" s="18"/>
      <c r="K15" s="7">
        <f>K13*wattsToBTUperHr</f>
        <v>1288.10593220339</v>
      </c>
      <c r="L15" s="7">
        <f>L13*wattsToBTUperHr</f>
        <v>4365.3486515222039</v>
      </c>
    </row>
    <row r="17" spans="1:12">
      <c r="C17" s="2"/>
      <c r="D17" s="2"/>
    </row>
    <row r="18" spans="1:12" ht="18" customHeight="1">
      <c r="A18" s="5" t="s">
        <v>24</v>
      </c>
      <c r="C18" s="6" t="s">
        <v>28</v>
      </c>
      <c r="D18" s="6" t="s">
        <v>29</v>
      </c>
      <c r="E18" s="6" t="s">
        <v>30</v>
      </c>
      <c r="F18" s="6" t="s">
        <v>31</v>
      </c>
    </row>
    <row r="19" spans="1:12">
      <c r="A19" s="5"/>
      <c r="B19" t="s">
        <v>25</v>
      </c>
      <c r="C19">
        <v>0.4</v>
      </c>
      <c r="D19">
        <v>0.4</v>
      </c>
      <c r="E19">
        <v>0.3</v>
      </c>
      <c r="F19">
        <v>0.3</v>
      </c>
      <c r="J19">
        <v>900</v>
      </c>
      <c r="K19">
        <v>1500</v>
      </c>
      <c r="L19">
        <v>2100</v>
      </c>
    </row>
    <row r="20" spans="1:12">
      <c r="A20" s="5"/>
      <c r="B20" t="s">
        <v>26</v>
      </c>
      <c r="C20">
        <v>1.2</v>
      </c>
      <c r="D20">
        <v>1</v>
      </c>
      <c r="E20">
        <v>0.8</v>
      </c>
      <c r="F20">
        <v>0.7</v>
      </c>
      <c r="J20">
        <f>J19*sqFeetTosqMetres</f>
        <v>83.61</v>
      </c>
      <c r="K20">
        <f>K19*sqFeetTosqMetres</f>
        <v>139.35</v>
      </c>
      <c r="L20">
        <f>L19*sqFeetTosqMetres</f>
        <v>195.09</v>
      </c>
    </row>
    <row r="21" spans="1:12">
      <c r="A21" s="5"/>
      <c r="B21" t="s">
        <v>27</v>
      </c>
      <c r="C21">
        <v>2.2000000000000002</v>
      </c>
      <c r="D21">
        <v>1.6</v>
      </c>
      <c r="E21">
        <v>1.2</v>
      </c>
      <c r="F21">
        <v>1</v>
      </c>
    </row>
    <row r="22" spans="1:12">
      <c r="A22" s="5"/>
      <c r="B22" t="s">
        <v>35</v>
      </c>
    </row>
    <row r="23" spans="1:12">
      <c r="A23" s="5"/>
    </row>
    <row r="25" spans="1:12">
      <c r="A25" s="4" t="s">
        <v>13</v>
      </c>
    </row>
    <row r="26" spans="1:12">
      <c r="A26" s="13" t="s">
        <v>49</v>
      </c>
    </row>
    <row r="27" spans="1:12">
      <c r="A27" t="s">
        <v>50</v>
      </c>
    </row>
    <row r="28" spans="1:12">
      <c r="A28" t="s">
        <v>14</v>
      </c>
    </row>
    <row r="29" spans="1:12" ht="28.2" customHeight="1">
      <c r="A29" s="34" t="s">
        <v>36</v>
      </c>
      <c r="B29" s="34"/>
      <c r="C29" s="34"/>
      <c r="D29" s="34"/>
      <c r="E29" s="34"/>
      <c r="F29" s="34"/>
      <c r="G29" s="34"/>
      <c r="H29" s="34"/>
      <c r="I29" s="34"/>
    </row>
    <row r="30" spans="1:12" ht="18.600000000000001" customHeight="1">
      <c r="A30" t="s">
        <v>15</v>
      </c>
    </row>
    <row r="31" spans="1:12" ht="19.2" customHeight="1">
      <c r="A31" s="34" t="s">
        <v>34</v>
      </c>
      <c r="B31" s="34"/>
      <c r="C31" s="34"/>
      <c r="D31" s="34"/>
      <c r="E31" s="34"/>
      <c r="F31" s="34"/>
      <c r="G31" s="34"/>
      <c r="H31" s="34"/>
      <c r="I31" s="34"/>
    </row>
    <row r="32" spans="1:12" ht="16.8" customHeight="1">
      <c r="A32" s="34" t="s">
        <v>33</v>
      </c>
      <c r="B32" s="34"/>
      <c r="C32" s="34"/>
      <c r="D32" s="34"/>
      <c r="E32" s="34"/>
      <c r="F32" s="34"/>
      <c r="G32" s="34"/>
      <c r="H32" s="34"/>
      <c r="I32" s="34"/>
    </row>
    <row r="33" spans="1:9" ht="13.2" customHeight="1">
      <c r="A33" s="34"/>
      <c r="B33" s="34"/>
      <c r="C33" s="34"/>
      <c r="D33" s="34"/>
      <c r="E33" s="34"/>
      <c r="F33" s="34"/>
      <c r="G33" s="34"/>
      <c r="H33" s="34"/>
      <c r="I33" s="34"/>
    </row>
    <row r="34" spans="1:9" ht="16.2" customHeight="1">
      <c r="A34" s="37" t="s">
        <v>37</v>
      </c>
      <c r="B34" s="37"/>
      <c r="C34" s="37"/>
      <c r="D34" s="37"/>
      <c r="E34" s="37"/>
      <c r="F34" s="37"/>
      <c r="G34" s="37"/>
      <c r="H34" s="37"/>
      <c r="I34" s="37"/>
    </row>
    <row r="35" spans="1:9">
      <c r="A35" s="34" t="s">
        <v>16</v>
      </c>
      <c r="B35" s="34"/>
      <c r="C35" s="34"/>
      <c r="D35" s="34"/>
      <c r="E35" s="34"/>
      <c r="F35" s="34"/>
      <c r="G35" s="34"/>
      <c r="H35" s="34"/>
      <c r="I35" s="34"/>
    </row>
    <row r="36" spans="1:9">
      <c r="A36" s="34" t="s">
        <v>17</v>
      </c>
      <c r="B36" s="34"/>
      <c r="C36" s="34"/>
      <c r="D36" s="34"/>
      <c r="E36" s="34"/>
      <c r="F36" s="34"/>
      <c r="G36" s="34"/>
      <c r="H36" s="34"/>
      <c r="I36" s="34"/>
    </row>
    <row r="37" spans="1:9">
      <c r="A37" s="34" t="s">
        <v>22</v>
      </c>
      <c r="B37" s="34"/>
      <c r="C37" s="34"/>
      <c r="D37" s="34"/>
      <c r="E37" s="34"/>
      <c r="F37" s="34"/>
      <c r="G37" s="34"/>
      <c r="H37" s="34"/>
      <c r="I37" s="34"/>
    </row>
    <row r="38" spans="1:9">
      <c r="A38" s="35" t="s">
        <v>21</v>
      </c>
      <c r="B38" s="34"/>
      <c r="C38" s="34"/>
      <c r="D38" s="34"/>
      <c r="E38" s="34"/>
      <c r="F38" s="34"/>
      <c r="G38" s="34"/>
      <c r="H38" s="34"/>
      <c r="I38" s="34"/>
    </row>
    <row r="39" spans="1:9">
      <c r="A39" s="35" t="s">
        <v>19</v>
      </c>
      <c r="B39" s="36"/>
      <c r="C39" s="36"/>
      <c r="D39" s="36"/>
      <c r="E39" s="36"/>
      <c r="F39" s="36"/>
      <c r="G39" s="36"/>
      <c r="H39" s="36"/>
      <c r="I39" s="36"/>
    </row>
    <row r="40" spans="1:9">
      <c r="A40" s="35" t="s">
        <v>18</v>
      </c>
      <c r="B40" s="35"/>
      <c r="C40" s="35"/>
      <c r="D40" s="35"/>
      <c r="E40" s="35"/>
      <c r="F40" s="35"/>
      <c r="G40" s="35"/>
      <c r="H40" s="35"/>
      <c r="I40" s="35"/>
    </row>
    <row r="41" spans="1:9">
      <c r="A41" s="35" t="s">
        <v>23</v>
      </c>
      <c r="B41" s="34"/>
      <c r="C41" s="34"/>
      <c r="D41" s="34"/>
      <c r="E41" s="34"/>
      <c r="F41" s="34"/>
      <c r="G41" s="34"/>
      <c r="H41" s="34"/>
      <c r="I41" s="34"/>
    </row>
    <row r="42" spans="1:9">
      <c r="A42" s="34" t="s">
        <v>38</v>
      </c>
      <c r="B42" s="34"/>
      <c r="C42" s="34"/>
      <c r="D42" s="34"/>
      <c r="E42" s="34"/>
      <c r="F42" s="34"/>
      <c r="G42" s="34"/>
      <c r="H42" s="34"/>
      <c r="I42" s="34"/>
    </row>
    <row r="43" spans="1:9">
      <c r="A43" s="34" t="s">
        <v>39</v>
      </c>
      <c r="B43" s="34"/>
      <c r="C43" s="34"/>
      <c r="D43" s="34"/>
      <c r="E43" s="34"/>
      <c r="F43" s="34"/>
      <c r="G43" s="34"/>
      <c r="H43" s="34"/>
      <c r="I43" s="34"/>
    </row>
  </sheetData>
  <mergeCells count="14">
    <mergeCell ref="A43:I43"/>
    <mergeCell ref="A41:I41"/>
    <mergeCell ref="A31:I31"/>
    <mergeCell ref="A33:I33"/>
    <mergeCell ref="A35:I35"/>
    <mergeCell ref="A36:I36"/>
    <mergeCell ref="A37:I37"/>
    <mergeCell ref="A32:I32"/>
    <mergeCell ref="A34:I34"/>
    <mergeCell ref="A29:I29"/>
    <mergeCell ref="A38:I38"/>
    <mergeCell ref="A40:I40"/>
    <mergeCell ref="A39:I39"/>
    <mergeCell ref="A42:I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sqref="A1:L15"/>
    </sheetView>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DeltaT</vt:lpstr>
      <vt:lpstr>Desired_Air_Temperature</vt:lpstr>
      <vt:lpstr>Outdoor_Air_Temperature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dc:creator>
  <cp:lastModifiedBy>frank</cp:lastModifiedBy>
  <dcterms:created xsi:type="dcterms:W3CDTF">2011-03-05T21:18:08Z</dcterms:created>
  <dcterms:modified xsi:type="dcterms:W3CDTF">2012-03-13T01:57:43Z</dcterms:modified>
</cp:coreProperties>
</file>